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8_Finanzverwaltung\8700_Haushalt\2025\Kollektenmeldung\"/>
    </mc:Choice>
  </mc:AlternateContent>
  <xr:revisionPtr revIDLastSave="0" documentId="13_ncr:1_{16837BA8-23F4-4912-9F5D-8FB1A3607E22}" xr6:coauthVersionLast="47" xr6:coauthVersionMax="47" xr10:uidLastSave="{00000000-0000-0000-0000-000000000000}"/>
  <bookViews>
    <workbookView xWindow="57480" yWindow="-1995" windowWidth="29040" windowHeight="17790" xr2:uid="{00000000-000D-0000-FFFF-FFFF00000000}"/>
  </bookViews>
  <sheets>
    <sheet name="Eingabeblatt" sheetId="18" r:id="rId1"/>
    <sheet name="Arbeiten-Vorlage" sheetId="19" state="hidden" r:id="rId2"/>
    <sheet name="Prüfungen" sheetId="21" state="hidden" r:id="rId3"/>
    <sheet name="Januar" sheetId="4" r:id="rId4"/>
    <sheet name="Februar" sheetId="11" r:id="rId5"/>
    <sheet name="März" sheetId="1" r:id="rId6"/>
    <sheet name="April" sheetId="12" r:id="rId7"/>
    <sheet name="Mai" sheetId="5" r:id="rId8"/>
    <sheet name="Juni" sheetId="13" r:id="rId9"/>
    <sheet name="Juli" sheetId="6" r:id="rId10"/>
    <sheet name="August" sheetId="14" r:id="rId11"/>
    <sheet name="September" sheetId="7" r:id="rId12"/>
    <sheet name="Oktober" sheetId="15" r:id="rId13"/>
    <sheet name="November" sheetId="8" r:id="rId14"/>
    <sheet name="Dezember" sheetId="17" r:id="rId15"/>
    <sheet name="Summen" sheetId="16" r:id="rId16"/>
  </sheets>
  <definedNames>
    <definedName name="_xlnm.Print_Area" localSheetId="6">April!$A$1:$F$16</definedName>
    <definedName name="_xlnm.Print_Area" localSheetId="8">Juni!$A$1:$F$16</definedName>
    <definedName name="_xlnm.Print_Area" localSheetId="12">Oktober!$A$1:$F$21</definedName>
  </definedNames>
  <calcPr calcId="191029"/>
</workbook>
</file>

<file path=xl/calcChain.xml><?xml version="1.0" encoding="utf-8"?>
<calcChain xmlns="http://schemas.openxmlformats.org/spreadsheetml/2006/main">
  <c r="A17" i="16" l="1"/>
  <c r="A16" i="17"/>
  <c r="A16" i="8"/>
  <c r="A16" i="15"/>
  <c r="A16" i="7"/>
  <c r="A16" i="14"/>
  <c r="A16" i="6"/>
  <c r="A16" i="13"/>
  <c r="A16" i="5"/>
  <c r="A16" i="12"/>
  <c r="A16" i="1"/>
  <c r="A16" i="11"/>
  <c r="B4" i="21"/>
  <c r="B5" i="21"/>
  <c r="B6" i="21"/>
  <c r="B7" i="21"/>
  <c r="B3" i="21"/>
  <c r="B8" i="21" l="1"/>
  <c r="A4" i="19" l="1"/>
  <c r="A5" i="19" s="1"/>
  <c r="A3" i="19"/>
  <c r="F16" i="17" l="1"/>
  <c r="E16" i="17"/>
  <c r="C15" i="16" s="1"/>
  <c r="F16" i="8"/>
  <c r="E16" i="8"/>
  <c r="F16" i="15"/>
  <c r="E16" i="15"/>
  <c r="F16" i="7"/>
  <c r="E16" i="7"/>
  <c r="C12" i="16" s="1"/>
  <c r="F16" i="14"/>
  <c r="E16" i="14"/>
  <c r="C11" i="16" s="1"/>
  <c r="F16" i="6"/>
  <c r="E16" i="6"/>
  <c r="F16" i="13"/>
  <c r="D9" i="16" s="1"/>
  <c r="E16" i="13"/>
  <c r="C9" i="16" s="1"/>
  <c r="F16" i="5"/>
  <c r="E16" i="5"/>
  <c r="C8" i="16" s="1"/>
  <c r="F16" i="12"/>
  <c r="D7" i="16" s="1"/>
  <c r="E16" i="12"/>
  <c r="C7" i="16" s="1"/>
  <c r="F16" i="1"/>
  <c r="E16" i="1"/>
  <c r="C6" i="16" s="1"/>
  <c r="F16" i="11"/>
  <c r="D5" i="16" s="1"/>
  <c r="E16" i="11"/>
  <c r="C5" i="16" s="1"/>
  <c r="F16" i="4"/>
  <c r="D4" i="16" s="1"/>
  <c r="E16" i="4"/>
  <c r="C4" i="16" s="1"/>
  <c r="A1" i="18"/>
  <c r="A2" i="17"/>
  <c r="A2" i="8"/>
  <c r="A2" i="15"/>
  <c r="A2" i="7"/>
  <c r="A2" i="14"/>
  <c r="A2" i="6"/>
  <c r="A2" i="13"/>
  <c r="A2" i="5"/>
  <c r="A2" i="12"/>
  <c r="A2" i="1"/>
  <c r="A2" i="11"/>
  <c r="A2" i="4"/>
  <c r="A1" i="4"/>
  <c r="A1" i="11"/>
  <c r="A1" i="1"/>
  <c r="A1" i="12"/>
  <c r="A1" i="5"/>
  <c r="A1" i="13"/>
  <c r="A1" i="6"/>
  <c r="A1" i="14"/>
  <c r="A1" i="7"/>
  <c r="A1" i="15"/>
  <c r="A1" i="8"/>
  <c r="A1" i="17"/>
  <c r="A1" i="16"/>
  <c r="D2" i="16"/>
  <c r="A2" i="16"/>
  <c r="F2" i="17"/>
  <c r="F2" i="8"/>
  <c r="F2" i="15"/>
  <c r="F2" i="7"/>
  <c r="F2" i="14"/>
  <c r="F2" i="6"/>
  <c r="F2" i="13"/>
  <c r="F2" i="5"/>
  <c r="F2" i="12"/>
  <c r="F2" i="1"/>
  <c r="F2" i="11"/>
  <c r="F2" i="4"/>
  <c r="B15" i="16"/>
  <c r="B14" i="16"/>
  <c r="B13" i="16"/>
  <c r="B12" i="16"/>
  <c r="B11" i="16"/>
  <c r="B10" i="16"/>
  <c r="B9" i="16"/>
  <c r="B8" i="16"/>
  <c r="B7" i="16"/>
  <c r="B6" i="16"/>
  <c r="B5" i="16"/>
  <c r="B4" i="16"/>
  <c r="D15" i="16"/>
  <c r="D14" i="16"/>
  <c r="D13" i="16"/>
  <c r="D12" i="16"/>
  <c r="D11" i="16"/>
  <c r="D10" i="16"/>
  <c r="D6" i="16"/>
  <c r="C10" i="16"/>
  <c r="C14" i="16"/>
  <c r="D8" i="16"/>
  <c r="C13" i="16"/>
  <c r="C16" i="16" l="1"/>
  <c r="D16" i="16"/>
</calcChain>
</file>

<file path=xl/sharedStrings.xml><?xml version="1.0" encoding="utf-8"?>
<sst xmlns="http://schemas.openxmlformats.org/spreadsheetml/2006/main" count="322" uniqueCount="170">
  <si>
    <t>Hauptkollekte</t>
  </si>
  <si>
    <t>Nebenkollekte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</si>
  <si>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</si>
  <si>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</si>
  <si>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</si>
  <si>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</si>
  <si>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</si>
  <si>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</si>
  <si>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</si>
  <si>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</si>
  <si>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</si>
  <si>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</si>
  <si>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</si>
  <si>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</si>
  <si>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</si>
  <si>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KG</t>
  </si>
  <si>
    <t>LK</t>
  </si>
  <si>
    <t>KK</t>
  </si>
  <si>
    <t>KiBa</t>
  </si>
  <si>
    <t>EKD</t>
  </si>
  <si>
    <t>Lfd. Nr.</t>
  </si>
  <si>
    <t>Ber.</t>
  </si>
  <si>
    <t>Lfd.
Nr.</t>
  </si>
  <si>
    <t>Haupt-kollekte</t>
  </si>
  <si>
    <t>Neben-kollekte</t>
  </si>
  <si>
    <t>Summen:</t>
  </si>
  <si>
    <t>Jahr:</t>
  </si>
  <si>
    <t>Rechtsträger-Nr.:</t>
  </si>
  <si>
    <t>Rechtsträger:</t>
  </si>
  <si>
    <t>Tag der Einsammlung</t>
  </si>
  <si>
    <t>Kollektenzweck / Empfänger</t>
  </si>
  <si>
    <t>Hinweise auf eventuelle Fehler im Dokument an:</t>
  </si>
  <si>
    <t>Nummer</t>
  </si>
  <si>
    <t>Rechtsträger</t>
  </si>
  <si>
    <t>Arbeitsschritte zur Erstellung der Vorlage</t>
  </si>
  <si>
    <t>Kollektenzwecke des Kirchenkreises (KK) beschaffen</t>
  </si>
  <si>
    <t>Datei mit EKBO-Kollekten-Daten beschaffen (Amtsblatt oder vergleichbares Dokument)</t>
  </si>
  <si>
    <t>In allen Tabellenblättern:
  - Blattschutz aufheben
  - alle Zeilen und Spalten einblenden</t>
  </si>
  <si>
    <t>EKBO- und KK-Daten in Tabellenblätter der einzelnen Monate übertragen</t>
  </si>
  <si>
    <t>1. Januar 2025
Neujahr</t>
  </si>
  <si>
    <t>5. Januar 2025
2. So. n. d. Christfest</t>
  </si>
  <si>
    <t>6. Januar 2025
Epiphanias</t>
  </si>
  <si>
    <t>frei nach Entscheidung des Gemeindekirchenrates</t>
  </si>
  <si>
    <t>für die Telefonseelsorgen</t>
  </si>
  <si>
    <t>für die Evangelischen Kindertagesstätten</t>
  </si>
  <si>
    <t>für die Partnerkirchen in Ostasien und Kuba (je ½)</t>
  </si>
  <si>
    <t>für Aktion Sühnezeichen Friedensdienste e. V.</t>
  </si>
  <si>
    <t>12. Januar
1. So. n. Epiphanias</t>
  </si>
  <si>
    <t>19. Januar
2. So. n. Epiphanias</t>
  </si>
  <si>
    <t>26. Januar
3. So. n. Epiphanias</t>
  </si>
  <si>
    <t>für die Gefängnisseelsorge und die Wohnungslosenhilfe (je ½)</t>
  </si>
  <si>
    <t>für die Kirchentagsarbeit des Landesausschusses Berlin-Brandenburg-schlesische Oberlausitz des DEKT e. V.</t>
  </si>
  <si>
    <t>für die von Cansteinsche Bibelanstalt e. V.</t>
  </si>
  <si>
    <t>2. Februar
Letzter So. n. Epiphanias</t>
  </si>
  <si>
    <t>9. Februar
4. So. v. d. Passionszeit</t>
  </si>
  <si>
    <t>16. Februar
Septuagesimae</t>
  </si>
  <si>
    <t>23. Februar
Sexagesimae</t>
  </si>
  <si>
    <t>für die Frauenarbeit, die Männerarbeit, die Familienbildung und das Projekt Leben in Vielfalt</t>
  </si>
  <si>
    <t>für besondere Aufgaben der Evangelischen Kirche in Deutschland</t>
  </si>
  <si>
    <t>für die Partnerkirchen in Afrika</t>
  </si>
  <si>
    <t>für die Kirchenmusik - kirchenmusikalische Aus- und Fortbildung</t>
  </si>
  <si>
    <t>2. März
Estomihi</t>
  </si>
  <si>
    <t>5. März
Aschermittwoch</t>
  </si>
  <si>
    <t>9. März
Invokavit</t>
  </si>
  <si>
    <t>16. März
Reminiszere</t>
  </si>
  <si>
    <t>23. März
Okuli</t>
  </si>
  <si>
    <t>30. März
Lätare</t>
  </si>
  <si>
    <t>für das ökumenische Frauenzentrum Evas Arche e. V.</t>
  </si>
  <si>
    <t>für die Arbeit des Interreligiösen Dialogs</t>
  </si>
  <si>
    <t>für die Hospiz- und Trauerarbeit</t>
  </si>
  <si>
    <t>für die Umweltarbeit der Landeskirche und die Arbeit der Berliner Stadtmission (je ½)</t>
  </si>
  <si>
    <t>für den Kirchlichen Fernunterricht</t>
  </si>
  <si>
    <t>für die Jugendbildungsstätte und Rüstzeitenheim Helmut-Gollwitzer-Haus</t>
  </si>
  <si>
    <t>6. April
Judika</t>
  </si>
  <si>
    <t>13. April
Palmsonntag</t>
  </si>
  <si>
    <t>17. April
Gründonnerstag</t>
  </si>
  <si>
    <t>18. April
Karfreitag</t>
  </si>
  <si>
    <t>20. April
Ostersonntag</t>
  </si>
  <si>
    <t>21. April
Ostermontag</t>
  </si>
  <si>
    <t>27. April
Quasimodogeniti</t>
  </si>
  <si>
    <t>für die Ev. Suchthilfe und Hilfe für Menschen in Notlagen (je ½)</t>
  </si>
  <si>
    <t>für die Missionarischen Dienste</t>
  </si>
  <si>
    <t>für die Kirchenmusik mit besonderem Schwerpunkt Singen</t>
  </si>
  <si>
    <t>für die ökumenischen Begegnungen der Landeskirche</t>
  </si>
  <si>
    <t>4. Mai
Miserikordias Domini</t>
  </si>
  <si>
    <t>11. Mai
Jubilate</t>
  </si>
  <si>
    <t>18. Mai
Kantate</t>
  </si>
  <si>
    <t>25. Mai
Rogate</t>
  </si>
  <si>
    <t>29. Mai
Christi Himmelfahrt</t>
  </si>
  <si>
    <t>für die Arbeit mit Sorben und Wenden und die Ehrenamtsarbeit im ländlichen Raum (je ½)</t>
  </si>
  <si>
    <t>für das Ökumenische Freiwilligenprogramm und das Bildungszentrum Talitha Kumi (je ½)</t>
  </si>
  <si>
    <t>für die Stiftung zur Bewahrung Kirchlicher Baudenkmäler in Deutschland (KiBa)</t>
  </si>
  <si>
    <t>für die offene Altenarbeit und die Arbeitslosenprojekte (je ½)</t>
  </si>
  <si>
    <t>für die Ev. Behindertenhilfe</t>
  </si>
  <si>
    <t>1. Juni
Exaudi</t>
  </si>
  <si>
    <t>8. Juni
Pfingstsonntag</t>
  </si>
  <si>
    <t>9. Juni
Pfingstmontag</t>
  </si>
  <si>
    <t>15. Juni
Trinitatis</t>
  </si>
  <si>
    <t>22. Juni
1. So. n. Trin.</t>
  </si>
  <si>
    <t>29. Juni
2. So. n. Trin.</t>
  </si>
  <si>
    <t>für das Gemeinschaftswerk Berlin-Brandenburg e. V.</t>
  </si>
  <si>
    <t>für die Ev. Schülerarbeit und die schulkooperative Arbeit (je ½)</t>
  </si>
  <si>
    <t>für die Arbeit mit Kindern</t>
  </si>
  <si>
    <t>für das Institut Kirche und Judentum</t>
  </si>
  <si>
    <t>für die Feuerwehrseelsorge</t>
  </si>
  <si>
    <t>für innovative, gemeindenahe diakonische Aufgaben und Projekte der Kirchengemeinden und diakonischen Einrichtungen (Diakonie-Sonntag)</t>
  </si>
  <si>
    <t>für die Arbeit des Förderkreis Alte Kirchen Berlin-Brandenburg e. V.</t>
  </si>
  <si>
    <t>für besondere Projekte der Ev. Jugendarbeit</t>
  </si>
  <si>
    <t>für Kirchen helfen Kirchen</t>
  </si>
  <si>
    <t>für die Arbeit des Gustav-Adolf-Werkes und der Gossner Mission (je ½)</t>
  </si>
  <si>
    <t>für die Arbeit des CVJM Ostwerk e. V. und des CVJM Schlesische Oberlausitz e. V. (je ½)</t>
  </si>
  <si>
    <t>für die Arbeitsgemeinschaft für Erwachsenenbildung in Berlin-Brandenburg e. V. und das Wichern-Kolleg des Ev. Johannesstifts (je ½)</t>
  </si>
  <si>
    <t>für die Bekämpfung von Kinderarmut und Projekte zum Schutz und zur Begleitung von Kindern (je ½)</t>
  </si>
  <si>
    <t>für den Posaunendienst</t>
  </si>
  <si>
    <t>für das Stadtkloster Segen und den Lebenshof Ludwigsdorf gGmbH</t>
  </si>
  <si>
    <t>für die Arbeit der Stadtmission Görlitz und das Suppenküchen-Mobil in Görlitz (je ½)</t>
  </si>
  <si>
    <t>für Brot für die Welt</t>
  </si>
  <si>
    <t>für die Domseelsorge und die Ev. Beratungsstellen im Bereich der Paar- und Lebensberatung (je ½)</t>
  </si>
  <si>
    <t>für die Gehörlosen- und Schwerhörigenseelsorge</t>
  </si>
  <si>
    <t>6. Juli
3. So. n. Trin.</t>
  </si>
  <si>
    <t>13. Juli
4. So. n. Trin.</t>
  </si>
  <si>
    <t>20. Juli
5. So. n. Trin.</t>
  </si>
  <si>
    <t>27. Juli
6. So. n. Trin.</t>
  </si>
  <si>
    <t>3. August
7. So. n. Trin.</t>
  </si>
  <si>
    <t>10. August
8. So. n. Trin.</t>
  </si>
  <si>
    <t>17. August
9. So. n. Trin.</t>
  </si>
  <si>
    <t>24. August
10. So. n. Trin.</t>
  </si>
  <si>
    <t>31. August
11. So. n. Trin.</t>
  </si>
  <si>
    <t>7. September
12. So. n. Trin.</t>
  </si>
  <si>
    <t>14. September
13. So. n. Trin.</t>
  </si>
  <si>
    <t>21. September
14. So. n. Trin.</t>
  </si>
  <si>
    <t>28. September
15. So. n. Trin.</t>
  </si>
  <si>
    <t>5. Oktober
Erntedankfest16. So. n. Trin.</t>
  </si>
  <si>
    <t>12. Oktober
17. So. n. Trin.</t>
  </si>
  <si>
    <t>19. Oktober
18. So. n. Trin.</t>
  </si>
  <si>
    <t>26. Oktober
19. So. n. Trin.</t>
  </si>
  <si>
    <t>31. Oktober
Reformationstag</t>
  </si>
  <si>
    <t>für offene Kinder- und Jugendarbeit (Jugendsozialarbeit und Sozialdiakonische Kinder- und Jugendarbeit, je ½)</t>
  </si>
  <si>
    <t>2. November
20. So. n. Trin.</t>
  </si>
  <si>
    <t>9. November
Drittletzter So. des Kirchenjahres</t>
  </si>
  <si>
    <t>16. November
Vorletzter So. des Kirchenjahres</t>
  </si>
  <si>
    <t>19. November
Buß- und Bettag</t>
  </si>
  <si>
    <t>23. November
Ewigkeitssonntag</t>
  </si>
  <si>
    <t>30. November
1. Advent</t>
  </si>
  <si>
    <t>für die Arbeit mit Migrant:innen der Landeskirche, den Flüchtlingsrat Berlin e. V. und Asyl in der Kirche Berlin-Brandenburg e. V. (je 1/3)</t>
  </si>
  <si>
    <t>7. Dezember
2. Advent</t>
  </si>
  <si>
    <t>14. Dezember
3. Advent</t>
  </si>
  <si>
    <t>21. Dezember
4. Advent</t>
  </si>
  <si>
    <t>24. Dezember
Heiligabend</t>
  </si>
  <si>
    <t>25. Dezember
1. Christtag</t>
  </si>
  <si>
    <t>26. Dezember
2. Christtag</t>
  </si>
  <si>
    <t>28. Dezember
1. So. n. d. Christfest</t>
  </si>
  <si>
    <t>31. Dezember
Altjahresabend</t>
  </si>
  <si>
    <t>Anzahl der Kollekten pro Bereich</t>
  </si>
  <si>
    <t>Bereich</t>
  </si>
  <si>
    <t>Anzahl</t>
  </si>
  <si>
    <t>gesamt:</t>
  </si>
  <si>
    <t>Lfd. Nr. gemäß Kollektenplan der EKBO (Amtsblatt Nr. 6/2024, S. 165 - 168)</t>
  </si>
  <si>
    <t>Peregrinus Herberge Görlitz</t>
  </si>
  <si>
    <t>Bahnhofsmission Görlitz</t>
  </si>
  <si>
    <t>Ev. Schulverein NY / GR e. V. und Johanneum HOY je 50 %</t>
  </si>
  <si>
    <t>Verein zur Förderung der Posaunenchorarbeit in der SOL</t>
  </si>
  <si>
    <t>Ev. Kindertagesstätten im Kirchenkreis SOL</t>
  </si>
  <si>
    <t>Jugendnacht des CVJM 11.2025</t>
  </si>
  <si>
    <t>Krankenhausseelsorge Görlitz</t>
  </si>
  <si>
    <t>Bibelmobil e. V.</t>
  </si>
  <si>
    <t>Passwort füf Blattschutz: 1234</t>
  </si>
  <si>
    <t>Dietmar Zischank, Kirchengemeinde Förstgen, zischank@gmail.com</t>
  </si>
  <si>
    <r>
      <t>für die Bahnhofsmissionen in Berlin (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und Görlitz (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</si>
  <si>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04.12.2024 (DZ): Die Aufteilung der Kollekte mit der lfd. Nr. 39 (B: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 xml:space="preserve">; GR: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/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)
erfolgt gemäß schriftlicher Information vom Kirchlichen Verwaltungsamt Lausitz..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</si>
</sst>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vertAlign val="subscript"/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14" fontId="1" fillId="0" borderId="4" xfId="0" applyNumberFormat="1" applyFont="1" applyBorder="1" applyAlignment="1">
      <alignment horizontal="center" vertical="center" shrinkToFit="1"/>
    </xf>
    <xf numFmtId="14" fontId="1" fillId="0" borderId="5" xfId="0" applyNumberFormat="1" applyFont="1" applyBorder="1" applyAlignment="1">
      <alignment horizontal="center" vertical="center" shrinkToFit="1"/>
    </xf>
    <xf numFmtId="14" fontId="1" fillId="2" borderId="5" xfId="0" applyNumberFormat="1" applyFont="1" applyFill="1" applyBorder="1" applyAlignment="1">
      <alignment horizontal="center" vertical="center" shrinkToFit="1"/>
    </xf>
    <xf numFmtId="14" fontId="1" fillId="2" borderId="6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4" fontId="3" fillId="0" borderId="7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4" fontId="3" fillId="0" borderId="9" xfId="0" applyNumberFormat="1" applyFont="1" applyBorder="1" applyAlignment="1">
      <alignment horizontal="right" vertical="center" indent="1"/>
    </xf>
    <xf numFmtId="4" fontId="3" fillId="0" borderId="10" xfId="0" applyNumberFormat="1" applyFont="1" applyBorder="1" applyAlignment="1">
      <alignment horizontal="right" vertical="center" indent="1"/>
    </xf>
    <xf numFmtId="4" fontId="3" fillId="2" borderId="9" xfId="0" applyNumberFormat="1" applyFont="1" applyFill="1" applyBorder="1" applyAlignment="1">
      <alignment horizontal="right" vertical="center" indent="1"/>
    </xf>
    <xf numFmtId="4" fontId="3" fillId="2" borderId="10" xfId="0" applyNumberFormat="1" applyFont="1" applyFill="1" applyBorder="1" applyAlignment="1">
      <alignment horizontal="right" vertical="center" indent="1"/>
    </xf>
    <xf numFmtId="4" fontId="3" fillId="0" borderId="11" xfId="0" applyNumberFormat="1" applyFont="1" applyBorder="1" applyAlignment="1">
      <alignment horizontal="right" vertical="center" indent="1"/>
    </xf>
    <xf numFmtId="4" fontId="3" fillId="0" borderId="12" xfId="0" applyNumberFormat="1" applyFont="1" applyBorder="1" applyAlignment="1">
      <alignment horizontal="right" vertical="center" indent="1"/>
    </xf>
    <xf numFmtId="4" fontId="2" fillId="2" borderId="13" xfId="0" applyNumberFormat="1" applyFont="1" applyFill="1" applyBorder="1" applyAlignment="1">
      <alignment horizontal="right" vertical="center" indent="1"/>
    </xf>
    <xf numFmtId="4" fontId="2" fillId="2" borderId="14" xfId="0" applyNumberFormat="1" applyFont="1" applyFill="1" applyBorder="1" applyAlignment="1">
      <alignment horizontal="right" vertical="center" indent="1"/>
    </xf>
    <xf numFmtId="0" fontId="1" fillId="0" borderId="17" xfId="0" applyFont="1" applyBorder="1" applyAlignment="1">
      <alignment horizontal="center" vertical="center" shrinkToFi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14" fontId="0" fillId="0" borderId="18" xfId="0" applyNumberFormat="1" applyBorder="1" applyAlignment="1">
      <alignment horizontal="center" vertical="center" shrinkToFit="1"/>
    </xf>
    <xf numFmtId="14" fontId="0" fillId="0" borderId="19" xfId="0" applyNumberFormat="1" applyBorder="1" applyAlignment="1">
      <alignment horizontal="center" vertical="center" shrinkToFit="1"/>
    </xf>
    <xf numFmtId="14" fontId="0" fillId="2" borderId="19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4" fontId="0" fillId="2" borderId="20" xfId="0" applyNumberForma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4" fontId="3" fillId="3" borderId="9" xfId="0" applyNumberFormat="1" applyFont="1" applyFill="1" applyBorder="1" applyAlignment="1" applyProtection="1">
      <alignment horizontal="right" vertical="center" indent="1" shrinkToFit="1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shrinkToFit="1"/>
    </xf>
    <xf numFmtId="0" fontId="3" fillId="0" borderId="0" xfId="0" applyFont="1" applyAlignment="1">
      <alignment vertical="center" wrapText="1"/>
    </xf>
    <xf numFmtId="4" fontId="3" fillId="0" borderId="7" xfId="0" applyNumberFormat="1" applyFont="1" applyBorder="1" applyAlignment="1" applyProtection="1">
      <alignment horizontal="right" vertical="center" indent="1" shrinkToFit="1"/>
      <protection locked="0"/>
    </xf>
    <xf numFmtId="4" fontId="3" fillId="0" borderId="8" xfId="0" applyNumberFormat="1" applyFont="1" applyBorder="1" applyAlignment="1" applyProtection="1">
      <alignment horizontal="right" vertical="center" indent="1" shrinkToFit="1"/>
      <protection locked="0"/>
    </xf>
    <xf numFmtId="4" fontId="3" fillId="0" borderId="9" xfId="0" applyNumberFormat="1" applyFont="1" applyBorder="1" applyAlignment="1" applyProtection="1">
      <alignment horizontal="right" vertical="center" indent="1" shrinkToFit="1"/>
      <protection locked="0"/>
    </xf>
    <xf numFmtId="4" fontId="3" fillId="0" borderId="10" xfId="0" applyNumberFormat="1" applyFont="1" applyBorder="1" applyAlignment="1" applyProtection="1">
      <alignment horizontal="right" vertical="center" indent="1" shrinkToFit="1"/>
      <protection locked="0"/>
    </xf>
    <xf numFmtId="4" fontId="3" fillId="0" borderId="11" xfId="0" applyNumberFormat="1" applyFont="1" applyBorder="1" applyAlignment="1" applyProtection="1">
      <alignment horizontal="right" vertical="center" indent="1" shrinkToFit="1"/>
      <protection locked="0"/>
    </xf>
    <xf numFmtId="4" fontId="3" fillId="0" borderId="12" xfId="0" applyNumberFormat="1" applyFont="1" applyBorder="1" applyAlignment="1" applyProtection="1">
      <alignment horizontal="right" vertical="center" indent="1" shrinkToFi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14" fontId="0" fillId="0" borderId="21" xfId="0" applyNumberForma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0" fillId="0" borderId="22" xfId="0" applyNumberForma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/>
    </xf>
    <xf numFmtId="14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indent="1" shrinkToFit="1"/>
    </xf>
    <xf numFmtId="4" fontId="2" fillId="2" borderId="2" xfId="0" applyNumberFormat="1" applyFont="1" applyFill="1" applyBorder="1" applyAlignment="1">
      <alignment horizontal="right" vertical="center" indent="1" shrinkToFit="1"/>
    </xf>
    <xf numFmtId="4" fontId="3" fillId="4" borderId="7" xfId="0" applyNumberFormat="1" applyFont="1" applyFill="1" applyBorder="1" applyAlignment="1" applyProtection="1">
      <alignment horizontal="right" vertical="center" indent="1" shrinkToFit="1"/>
      <protection locked="0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4" xfId="0" applyBorder="1" applyAlignment="1">
      <alignment vertical="center"/>
    </xf>
    <xf numFmtId="14" fontId="1" fillId="0" borderId="1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7"/>
  <sheetViews>
    <sheetView tabSelected="1" workbookViewId="0"/>
  </sheetViews>
  <sheetFormatPr baseColWidth="10" defaultColWidth="10.6640625" defaultRowHeight="15" x14ac:dyDescent="0.25"/>
  <cols>
    <col min="1" max="1" width="19.5546875" style="32" bestFit="1" customWidth="1"/>
    <col min="2" max="2" width="30.5546875" style="32" bestFit="1" customWidth="1"/>
    <col min="3" max="16384" width="10.6640625" style="32"/>
  </cols>
  <sheetData>
    <row r="1" spans="1:5" s="1" customFormat="1" ht="30" customHeight="1" x14ac:dyDescent="0.25">
      <c r="A1" s="31" t="str">
        <f ca="1">"Kollekten: "&amp;MID(CELL("Dateiname",$A$1),FIND("]",CELL("Dateiname",$A$1))+1,31)&amp;" "&amp;Eingabeblatt!B4</f>
        <v>Kollekten: Eingabeblatt 2025</v>
      </c>
      <c r="B1" s="10"/>
      <c r="C1" s="24"/>
      <c r="D1" s="11"/>
      <c r="E1" s="11"/>
    </row>
    <row r="2" spans="1:5" ht="24.9" customHeight="1" x14ac:dyDescent="0.25">
      <c r="A2" s="38" t="s">
        <v>28</v>
      </c>
      <c r="B2" s="35" t="s">
        <v>33</v>
      </c>
    </row>
    <row r="3" spans="1:5" ht="24.9" customHeight="1" x14ac:dyDescent="0.25">
      <c r="A3" s="38" t="s">
        <v>27</v>
      </c>
      <c r="B3" s="35" t="s">
        <v>32</v>
      </c>
    </row>
    <row r="4" spans="1:5" ht="15.6" x14ac:dyDescent="0.25">
      <c r="A4" s="38" t="s">
        <v>26</v>
      </c>
      <c r="B4" s="35">
        <v>2025</v>
      </c>
    </row>
    <row r="6" spans="1:5" ht="15.6" x14ac:dyDescent="0.25">
      <c r="A6" s="37" t="s">
        <v>31</v>
      </c>
    </row>
    <row r="7" spans="1:5" x14ac:dyDescent="0.25">
      <c r="A7" s="38" t="s">
        <v>167</v>
      </c>
    </row>
  </sheetData>
  <sheetProtection algorithmName="SHA-512" hashValue="FOzTtJvPN9vPgBULpgFViWTN/mBijGZEpiPBv/HqtoCNi4kA971WJN/x1c3Zq85JlvPDZuoaEu/iQfps4CIBjA==" saltValue="9gaEkiV3nsVRgT841kQlag==" spinCount="100000" sheet="1" objects="1" scenarios="1"/>
  <pageMargins left="0.78740157480314965" right="0.39370078740157483" top="0.59055118110236227" bottom="0.59055118110236227" header="0.31496062992125984" footer="0.31496062992125984"/>
  <pageSetup paperSize="9" fitToHeight="0" orientation="portrait" r:id="rId1"/>
  <headerFooter alignWithMargins="0">
    <oddFooter>&amp;CDruck: &amp;D&amp;R&amp;8Bearbeiter: D. Zischank, Stand: 03.12.2024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7AC6-7CA2-4F9E-893F-46C6A88A72FF}">
  <sheetPr>
    <tabColor rgb="FFFF0000"/>
    <pageSetUpPr fitToPage="1"/>
  </sheetPr>
  <dimension ref="A1:E6"/>
  <sheetViews>
    <sheetView workbookViewId="0">
      <selection activeCell="B4" sqref="B4"/>
    </sheetView>
  </sheetViews>
  <sheetFormatPr baseColWidth="10" defaultColWidth="10.6640625" defaultRowHeight="15" x14ac:dyDescent="0.25"/>
  <cols>
    <col min="1" max="1" width="3" style="32" bestFit="1" customWidth="1"/>
    <col min="2" max="2" width="53.77734375" style="32" bestFit="1" customWidth="1"/>
    <col min="3" max="16384" width="10.6640625" style="32"/>
  </cols>
  <sheetData>
    <row r="1" spans="1:5" s="1" customFormat="1" ht="30" customHeight="1" x14ac:dyDescent="0.25">
      <c r="A1" s="39" t="s">
        <v>34</v>
      </c>
      <c r="B1" s="40"/>
      <c r="C1" s="24"/>
      <c r="D1" s="11"/>
      <c r="E1" s="11"/>
    </row>
    <row r="2" spans="1:5" ht="30" x14ac:dyDescent="0.25">
      <c r="A2" s="32">
        <v>1</v>
      </c>
      <c r="B2" s="41" t="s">
        <v>36</v>
      </c>
    </row>
    <row r="3" spans="1:5" ht="30" x14ac:dyDescent="0.25">
      <c r="A3" s="32">
        <f>A2+1</f>
        <v>2</v>
      </c>
      <c r="B3" s="41" t="s">
        <v>35</v>
      </c>
    </row>
    <row r="4" spans="1:5" ht="45" x14ac:dyDescent="0.25">
      <c r="A4" s="32">
        <f t="shared" ref="A4:A5" si="0">A3+1</f>
        <v>3</v>
      </c>
      <c r="B4" s="41" t="s">
        <v>37</v>
      </c>
    </row>
    <row r="5" spans="1:5" ht="30" x14ac:dyDescent="0.25">
      <c r="A5" s="32">
        <f t="shared" si="0"/>
        <v>4</v>
      </c>
      <c r="B5" s="41" t="s">
        <v>38</v>
      </c>
    </row>
    <row r="6" spans="1:5" x14ac:dyDescent="0.25">
      <c r="A6" s="32">
        <v>5</v>
      </c>
    </row>
  </sheetData>
  <pageMargins left="0.78740157480314965" right="0.39370078740157483" top="0.59055118110236227" bottom="0.59055118110236227" header="0.31496062992125984" footer="0.31496062992125984"/>
  <pageSetup paperSize="9" fitToHeight="0" orientation="portrait" r:id="rId1"/>
  <headerFooter alignWithMargins="0">
    <oddFooter>&amp;CDruck: &amp;D&amp;R&amp;8Bearbeiter: D. Zischank, Stand: 03.12.2024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7497-E3A2-429E-B6AB-30E888B6351E}">
  <sheetPr>
    <tabColor rgb="FFFF0000"/>
    <pageSetUpPr fitToPage="1"/>
  </sheetPr>
  <dimension ref="A1:E10"/>
  <sheetViews>
    <sheetView workbookViewId="0">
      <selection activeCell="B4" sqref="B4"/>
    </sheetView>
  </sheetViews>
  <sheetFormatPr baseColWidth="10" defaultColWidth="10.6640625" defaultRowHeight="15" x14ac:dyDescent="0.25"/>
  <cols>
    <col min="1" max="1" width="9.88671875" style="32" bestFit="1" customWidth="1"/>
    <col min="2" max="2" width="8.5546875" style="32" bestFit="1" customWidth="1"/>
    <col min="3" max="16384" width="10.6640625" style="32"/>
  </cols>
  <sheetData>
    <row r="1" spans="1:5" s="1" customFormat="1" ht="30" customHeight="1" x14ac:dyDescent="0.25">
      <c r="A1" s="71" t="s">
        <v>153</v>
      </c>
      <c r="B1" s="40"/>
      <c r="C1" s="24"/>
      <c r="D1" s="11"/>
      <c r="E1" s="11"/>
    </row>
    <row r="2" spans="1:5" ht="15.6" x14ac:dyDescent="0.25">
      <c r="A2" s="33" t="s">
        <v>154</v>
      </c>
      <c r="B2" s="70" t="s">
        <v>155</v>
      </c>
    </row>
    <row r="3" spans="1:5" x14ac:dyDescent="0.25">
      <c r="A3" s="32" t="s">
        <v>19</v>
      </c>
      <c r="B3" s="41">
        <f>COUNTIF(Januar!$D$4:$D$15,Prüfungen!A3)+COUNTIF(Februar!$D$4:$D$15,Prüfungen!A3)+COUNTIF(März!$D$4:$D$15,Prüfungen!A3)+COUNTIF(April!$D$4:$D$15,Prüfungen!A3)+COUNTIF(Mai!$D$4:$D$15,Prüfungen!A3)+COUNTIF(Juni!$D$4:$D$15,Prüfungen!A3)+COUNTIF(Juli!$D$4:$D$15,Prüfungen!A3)+COUNTIF(August!$D$4:$D$15,Prüfungen!A3)+COUNTIF(September!$D$4:$D$15,Prüfungen!A3)+COUNTIF(Oktober!$D$4:$D$15,Prüfungen!A3)+COUNTIF(November!$D$4:$D$15,Prüfungen!A3)+COUNTIF(Dezember!$D$4:$D$15,Prüfungen!A3)</f>
        <v>3</v>
      </c>
    </row>
    <row r="4" spans="1:5" x14ac:dyDescent="0.25">
      <c r="A4" s="32" t="s">
        <v>15</v>
      </c>
      <c r="B4" s="41">
        <f>COUNTIF(Januar!$D$4:$D$15,Prüfungen!A4)+COUNTIF(Februar!$D$4:$D$15,Prüfungen!A4)+COUNTIF(März!$D$4:$D$15,Prüfungen!A4)+COUNTIF(April!$D$4:$D$15,Prüfungen!A4)+COUNTIF(Mai!$D$4:$D$15,Prüfungen!A4)+COUNTIF(Juni!$D$4:$D$15,Prüfungen!A4)+COUNTIF(Juli!$D$4:$D$15,Prüfungen!A4)+COUNTIF(August!$D$4:$D$15,Prüfungen!A4)+COUNTIF(September!$D$4:$D$15,Prüfungen!A4)+COUNTIF(Oktober!$D$4:$D$15,Prüfungen!A4)+COUNTIF(November!$D$4:$D$15,Prüfungen!A4)+COUNTIF(Dezember!$D$4:$D$15,Prüfungen!A4)</f>
        <v>7</v>
      </c>
    </row>
    <row r="5" spans="1:5" x14ac:dyDescent="0.25">
      <c r="A5" s="32" t="s">
        <v>18</v>
      </c>
      <c r="B5" s="41">
        <f>COUNTIF(Januar!$D$4:$D$15,Prüfungen!A5)+COUNTIF(Februar!$D$4:$D$15,Prüfungen!A5)+COUNTIF(März!$D$4:$D$15,Prüfungen!A5)+COUNTIF(April!$D$4:$D$15,Prüfungen!A5)+COUNTIF(Mai!$D$4:$D$15,Prüfungen!A5)+COUNTIF(Juni!$D$4:$D$15,Prüfungen!A5)+COUNTIF(Juli!$D$4:$D$15,Prüfungen!A5)+COUNTIF(August!$D$4:$D$15,Prüfungen!A5)+COUNTIF(September!$D$4:$D$15,Prüfungen!A5)+COUNTIF(Oktober!$D$4:$D$15,Prüfungen!A5)+COUNTIF(November!$D$4:$D$15,Prüfungen!A5)+COUNTIF(Dezember!$D$4:$D$15,Prüfungen!A5)</f>
        <v>2</v>
      </c>
    </row>
    <row r="6" spans="1:5" x14ac:dyDescent="0.25">
      <c r="A6" s="32" t="s">
        <v>17</v>
      </c>
      <c r="B6" s="41">
        <f>COUNTIF(Januar!$D$4:$D$15,Prüfungen!A6)+COUNTIF(Februar!$D$4:$D$15,Prüfungen!A6)+COUNTIF(März!$D$4:$D$15,Prüfungen!A6)+COUNTIF(April!$D$4:$D$15,Prüfungen!A6)+COUNTIF(Mai!$D$4:$D$15,Prüfungen!A6)+COUNTIF(Juni!$D$4:$D$15,Prüfungen!A6)+COUNTIF(Juli!$D$4:$D$15,Prüfungen!A6)+COUNTIF(August!$D$4:$D$15,Prüfungen!A6)+COUNTIF(September!$D$4:$D$15,Prüfungen!A6)+COUNTIF(Oktober!$D$4:$D$15,Prüfungen!A6)+COUNTIF(November!$D$4:$D$15,Prüfungen!A6)+COUNTIF(Dezember!$D$4:$D$15,Prüfungen!A6)</f>
        <v>8</v>
      </c>
    </row>
    <row r="7" spans="1:5" x14ac:dyDescent="0.25">
      <c r="A7" s="32" t="s">
        <v>16</v>
      </c>
      <c r="B7" s="41">
        <f>COUNTIF(Januar!$D$4:$D$15,Prüfungen!A7)+COUNTIF(Februar!$D$4:$D$15,Prüfungen!A7)+COUNTIF(März!$D$4:$D$15,Prüfungen!A7)+COUNTIF(April!$D$4:$D$15,Prüfungen!A7)+COUNTIF(Mai!$D$4:$D$15,Prüfungen!A7)+COUNTIF(Juni!$D$4:$D$15,Prüfungen!A7)+COUNTIF(Juli!$D$4:$D$15,Prüfungen!A7)+COUNTIF(August!$D$4:$D$15,Prüfungen!A7)+COUNTIF(September!$D$4:$D$15,Prüfungen!A7)+COUNTIF(Oktober!$D$4:$D$15,Prüfungen!A7)+COUNTIF(November!$D$4:$D$15,Prüfungen!A7)+COUNTIF(Dezember!$D$4:$D$15,Prüfungen!A7)</f>
        <v>46</v>
      </c>
    </row>
    <row r="8" spans="1:5" ht="15.6" x14ac:dyDescent="0.25">
      <c r="A8" s="33" t="s">
        <v>156</v>
      </c>
      <c r="B8" s="33">
        <f>SUM(B3:B7)</f>
        <v>66</v>
      </c>
    </row>
    <row r="10" spans="1:5" x14ac:dyDescent="0.25">
      <c r="A10" s="32" t="s">
        <v>166</v>
      </c>
    </row>
  </sheetData>
  <sortState xmlns:xlrd2="http://schemas.microsoft.com/office/spreadsheetml/2017/richdata2" ref="A3:E7">
    <sortCondition ref="A3:A7"/>
  </sortState>
  <pageMargins left="0.78740157480314965" right="0.39370078740157483" top="0.59055118110236227" bottom="0.59055118110236227" header="0.31496062992125984" footer="0.31496062992125984"/>
  <pageSetup paperSize="9" fitToHeight="0" orientation="portrait" r:id="rId1"/>
  <headerFooter alignWithMargins="0">
    <oddFooter>&amp;CDruck: &amp;D&amp;R&amp;8Bearbeiter: D. Zischank, Stand: 03.12.2024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Januar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26.4" x14ac:dyDescent="0.25">
      <c r="A4" s="52">
        <v>1</v>
      </c>
      <c r="B4" s="53" t="s">
        <v>39</v>
      </c>
      <c r="C4" s="54" t="s">
        <v>42</v>
      </c>
      <c r="D4" s="55" t="s">
        <v>15</v>
      </c>
      <c r="E4" s="69"/>
      <c r="F4" s="43"/>
    </row>
    <row r="5" spans="1:6" ht="26.4" x14ac:dyDescent="0.25">
      <c r="A5" s="56">
        <v>2</v>
      </c>
      <c r="B5" s="57" t="s">
        <v>40</v>
      </c>
      <c r="C5" s="58" t="s">
        <v>43</v>
      </c>
      <c r="D5" s="59" t="s">
        <v>16</v>
      </c>
      <c r="E5" s="44"/>
      <c r="F5" s="45"/>
    </row>
    <row r="6" spans="1:6" ht="26.4" x14ac:dyDescent="0.25">
      <c r="A6" s="56">
        <v>3</v>
      </c>
      <c r="B6" s="57" t="s">
        <v>41</v>
      </c>
      <c r="C6" s="58" t="s">
        <v>158</v>
      </c>
      <c r="D6" s="59" t="s">
        <v>17</v>
      </c>
      <c r="E6" s="44"/>
      <c r="F6" s="45"/>
    </row>
    <row r="7" spans="1:6" ht="26.4" x14ac:dyDescent="0.25">
      <c r="A7" s="56">
        <v>4</v>
      </c>
      <c r="B7" s="57" t="s">
        <v>47</v>
      </c>
      <c r="C7" s="58" t="s">
        <v>44</v>
      </c>
      <c r="D7" s="59" t="s">
        <v>16</v>
      </c>
      <c r="E7" s="44"/>
      <c r="F7" s="45"/>
    </row>
    <row r="8" spans="1:6" ht="26.4" x14ac:dyDescent="0.25">
      <c r="A8" s="56">
        <v>5</v>
      </c>
      <c r="B8" s="57" t="s">
        <v>48</v>
      </c>
      <c r="C8" s="58" t="s">
        <v>45</v>
      </c>
      <c r="D8" s="59" t="s">
        <v>16</v>
      </c>
      <c r="E8" s="44"/>
      <c r="F8" s="45"/>
    </row>
    <row r="9" spans="1:6" ht="27" thickBot="1" x14ac:dyDescent="0.3">
      <c r="A9" s="56">
        <v>6</v>
      </c>
      <c r="B9" s="58" t="s">
        <v>49</v>
      </c>
      <c r="C9" s="58" t="s">
        <v>46</v>
      </c>
      <c r="D9" s="59" t="s">
        <v>16</v>
      </c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">
        <v>157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GRBrhEGD11w564OTQxQAyd8XjEelfVhFma5utadlfWf/+eTpMaTRQozOzNXC0AIVGo2mpO2a6/4Uec0SGWsWoA==" saltValue="cDpWlgQyPjJ4CAqFbcU1UQ==" spinCount="100000" sheet="1" objects="1" scenarios="1"/>
  <phoneticPr fontId="0" type="noConversion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Februar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39.6" x14ac:dyDescent="0.25">
      <c r="A4" s="52">
        <v>7</v>
      </c>
      <c r="B4" s="53" t="s">
        <v>53</v>
      </c>
      <c r="C4" s="54" t="s">
        <v>159</v>
      </c>
      <c r="D4" s="55" t="s">
        <v>17</v>
      </c>
      <c r="E4" s="42"/>
      <c r="F4" s="43"/>
    </row>
    <row r="5" spans="1:6" ht="39.6" x14ac:dyDescent="0.25">
      <c r="A5" s="56">
        <v>8</v>
      </c>
      <c r="B5" s="57" t="s">
        <v>54</v>
      </c>
      <c r="C5" s="58" t="s">
        <v>50</v>
      </c>
      <c r="D5" s="59" t="s">
        <v>16</v>
      </c>
      <c r="E5" s="44"/>
      <c r="F5" s="45"/>
    </row>
    <row r="6" spans="1:6" ht="39.6" x14ac:dyDescent="0.25">
      <c r="A6" s="56">
        <v>9</v>
      </c>
      <c r="B6" s="57" t="s">
        <v>55</v>
      </c>
      <c r="C6" s="58" t="s">
        <v>51</v>
      </c>
      <c r="D6" s="59" t="s">
        <v>16</v>
      </c>
      <c r="E6" s="44"/>
      <c r="F6" s="45"/>
    </row>
    <row r="7" spans="1:6" ht="27" thickBot="1" x14ac:dyDescent="0.3">
      <c r="A7" s="56">
        <v>10</v>
      </c>
      <c r="B7" s="57" t="s">
        <v>56</v>
      </c>
      <c r="C7" s="58" t="s">
        <v>52</v>
      </c>
      <c r="D7" s="59" t="s">
        <v>16</v>
      </c>
      <c r="E7" s="44"/>
      <c r="F7" s="45"/>
    </row>
    <row r="8" spans="1:6" ht="15" hidden="1" x14ac:dyDescent="0.25">
      <c r="A8" s="56"/>
      <c r="B8" s="57"/>
      <c r="C8" s="58"/>
      <c r="D8" s="59"/>
      <c r="E8" s="44"/>
      <c r="F8" s="45"/>
    </row>
    <row r="9" spans="1:6" ht="15" hidden="1" x14ac:dyDescent="0.25">
      <c r="A9" s="56"/>
      <c r="B9" s="58"/>
      <c r="C9" s="58"/>
      <c r="D9" s="59"/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uGblJA+/sQz6cWniQ7vj+22+/rvkUNpJGqfKNeh4iqWYUcdb4NcxXjC4ep2PTmplwfyO3ey7NQj0UbNwFj1mjw==" saltValue="XA3OqSddGXzR7SOyXbpBSQ==" spinCount="100000" sheet="1" objects="1" scenarios="1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März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26.4" x14ac:dyDescent="0.25">
      <c r="A4" s="52">
        <v>11</v>
      </c>
      <c r="B4" s="53" t="s">
        <v>61</v>
      </c>
      <c r="C4" s="54" t="s">
        <v>57</v>
      </c>
      <c r="D4" s="55" t="s">
        <v>16</v>
      </c>
      <c r="E4" s="42"/>
      <c r="F4" s="43"/>
    </row>
    <row r="5" spans="1:6" ht="26.4" x14ac:dyDescent="0.25">
      <c r="A5" s="56">
        <v>12</v>
      </c>
      <c r="B5" s="57" t="s">
        <v>62</v>
      </c>
      <c r="C5" s="58" t="s">
        <v>42</v>
      </c>
      <c r="D5" s="59" t="s">
        <v>15</v>
      </c>
      <c r="E5" s="36"/>
      <c r="F5" s="45"/>
    </row>
    <row r="6" spans="1:6" ht="26.4" x14ac:dyDescent="0.25">
      <c r="A6" s="56">
        <v>13</v>
      </c>
      <c r="B6" s="57" t="s">
        <v>63</v>
      </c>
      <c r="C6" s="58" t="s">
        <v>58</v>
      </c>
      <c r="D6" s="59" t="s">
        <v>19</v>
      </c>
      <c r="E6" s="44"/>
      <c r="F6" s="45"/>
    </row>
    <row r="7" spans="1:6" ht="26.4" x14ac:dyDescent="0.25">
      <c r="A7" s="56">
        <v>14</v>
      </c>
      <c r="B7" s="57" t="s">
        <v>64</v>
      </c>
      <c r="C7" s="58" t="s">
        <v>42</v>
      </c>
      <c r="D7" s="59" t="s">
        <v>15</v>
      </c>
      <c r="E7" s="36"/>
      <c r="F7" s="45"/>
    </row>
    <row r="8" spans="1:6" ht="26.4" x14ac:dyDescent="0.25">
      <c r="A8" s="56">
        <v>15</v>
      </c>
      <c r="B8" s="57" t="s">
        <v>65</v>
      </c>
      <c r="C8" s="58" t="s">
        <v>59</v>
      </c>
      <c r="D8" s="59" t="s">
        <v>16</v>
      </c>
      <c r="E8" s="44"/>
      <c r="F8" s="45"/>
    </row>
    <row r="9" spans="1:6" ht="27" thickBot="1" x14ac:dyDescent="0.3">
      <c r="A9" s="56">
        <v>16</v>
      </c>
      <c r="B9" s="58" t="s">
        <v>66</v>
      </c>
      <c r="C9" s="58" t="s">
        <v>60</v>
      </c>
      <c r="D9" s="59" t="s">
        <v>16</v>
      </c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Yl6krOZfiiZYYzDwsnIZdhCeB9SR4tW+qUvKuVTcg7Ragtn+tLexrBDd1ucabKZbc/zid0TA5gNS8LSNqRlOzg==" saltValue="nyuVzdtPmar4D2ikKIXU6g==" spinCount="100000" sheet="1" objects="1" scenarios="1"/>
  <phoneticPr fontId="0" type="noConversion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April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26.4" x14ac:dyDescent="0.25">
      <c r="A4" s="52">
        <v>17</v>
      </c>
      <c r="B4" s="53" t="s">
        <v>73</v>
      </c>
      <c r="C4" s="54" t="s">
        <v>67</v>
      </c>
      <c r="D4" s="55" t="s">
        <v>16</v>
      </c>
      <c r="E4" s="42"/>
      <c r="F4" s="43"/>
    </row>
    <row r="5" spans="1:6" ht="26.4" x14ac:dyDescent="0.25">
      <c r="A5" s="56">
        <v>18</v>
      </c>
      <c r="B5" s="57" t="s">
        <v>74</v>
      </c>
      <c r="C5" s="58" t="s">
        <v>160</v>
      </c>
      <c r="D5" s="59" t="s">
        <v>17</v>
      </c>
      <c r="E5" s="44"/>
      <c r="F5" s="45"/>
    </row>
    <row r="6" spans="1:6" ht="26.4" x14ac:dyDescent="0.25">
      <c r="A6" s="56">
        <v>19</v>
      </c>
      <c r="B6" s="57" t="s">
        <v>75</v>
      </c>
      <c r="C6" s="58" t="s">
        <v>68</v>
      </c>
      <c r="D6" s="59" t="s">
        <v>16</v>
      </c>
      <c r="E6" s="44"/>
      <c r="F6" s="45"/>
    </row>
    <row r="7" spans="1:6" ht="26.4" x14ac:dyDescent="0.25">
      <c r="A7" s="56">
        <v>20</v>
      </c>
      <c r="B7" s="57" t="s">
        <v>76</v>
      </c>
      <c r="C7" s="58" t="s">
        <v>69</v>
      </c>
      <c r="D7" s="59" t="s">
        <v>16</v>
      </c>
      <c r="E7" s="44"/>
      <c r="F7" s="45"/>
    </row>
    <row r="8" spans="1:6" ht="26.4" x14ac:dyDescent="0.25">
      <c r="A8" s="56">
        <v>21</v>
      </c>
      <c r="B8" s="57" t="s">
        <v>77</v>
      </c>
      <c r="C8" s="58" t="s">
        <v>70</v>
      </c>
      <c r="D8" s="59" t="s">
        <v>16</v>
      </c>
      <c r="E8" s="44"/>
      <c r="F8" s="45"/>
    </row>
    <row r="9" spans="1:6" ht="26.4" x14ac:dyDescent="0.25">
      <c r="A9" s="56">
        <v>22</v>
      </c>
      <c r="B9" s="58" t="s">
        <v>78</v>
      </c>
      <c r="C9" s="58" t="s">
        <v>71</v>
      </c>
      <c r="D9" s="59" t="s">
        <v>16</v>
      </c>
      <c r="E9" s="44"/>
      <c r="F9" s="45"/>
    </row>
    <row r="10" spans="1:6" ht="27" thickBot="1" x14ac:dyDescent="0.3">
      <c r="A10" s="56">
        <v>23</v>
      </c>
      <c r="B10" s="58" t="s">
        <v>79</v>
      </c>
      <c r="C10" s="58" t="s">
        <v>72</v>
      </c>
      <c r="D10" s="59" t="s">
        <v>16</v>
      </c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+GcBN3eShq9dF+ELJe3ta5oZvWHCEj4dYKoBSmrRfGGFgd33sNoOnILjCMjE49W/6/NFSkfnVMGof6v6lHjWJg==" saltValue="HHg0Lk6YLhWSyoNLpI9Dmg==" spinCount="100000" sheet="1" objects="1" scenarios="1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Mai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26.4" x14ac:dyDescent="0.25">
      <c r="A4" s="52">
        <v>24</v>
      </c>
      <c r="B4" s="53" t="s">
        <v>84</v>
      </c>
      <c r="C4" s="54" t="s">
        <v>80</v>
      </c>
      <c r="D4" s="55" t="s">
        <v>16</v>
      </c>
      <c r="E4" s="42"/>
      <c r="F4" s="43"/>
    </row>
    <row r="5" spans="1:6" ht="26.4" x14ac:dyDescent="0.25">
      <c r="A5" s="56">
        <v>25</v>
      </c>
      <c r="B5" s="57" t="s">
        <v>85</v>
      </c>
      <c r="C5" s="58" t="s">
        <v>81</v>
      </c>
      <c r="D5" s="59" t="s">
        <v>16</v>
      </c>
      <c r="E5" s="44"/>
      <c r="F5" s="45"/>
    </row>
    <row r="6" spans="1:6" ht="26.4" x14ac:dyDescent="0.25">
      <c r="A6" s="56">
        <v>26</v>
      </c>
      <c r="B6" s="57" t="s">
        <v>86</v>
      </c>
      <c r="C6" s="58" t="s">
        <v>82</v>
      </c>
      <c r="D6" s="59" t="s">
        <v>16</v>
      </c>
      <c r="E6" s="44"/>
      <c r="F6" s="45"/>
    </row>
    <row r="7" spans="1:6" ht="26.4" x14ac:dyDescent="0.25">
      <c r="A7" s="56">
        <v>27</v>
      </c>
      <c r="B7" s="57" t="s">
        <v>87</v>
      </c>
      <c r="C7" s="58" t="s">
        <v>83</v>
      </c>
      <c r="D7" s="59" t="s">
        <v>16</v>
      </c>
      <c r="E7" s="44"/>
      <c r="F7" s="45"/>
    </row>
    <row r="8" spans="1:6" ht="27" thickBot="1" x14ac:dyDescent="0.3">
      <c r="A8" s="56">
        <v>28</v>
      </c>
      <c r="B8" s="57" t="s">
        <v>88</v>
      </c>
      <c r="C8" s="58" t="s">
        <v>161</v>
      </c>
      <c r="D8" s="59" t="s">
        <v>17</v>
      </c>
      <c r="E8" s="44"/>
      <c r="F8" s="45"/>
    </row>
    <row r="9" spans="1:6" ht="15" hidden="1" x14ac:dyDescent="0.25">
      <c r="A9" s="56"/>
      <c r="B9" s="58"/>
      <c r="C9" s="58"/>
      <c r="D9" s="59"/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LbnvOmqkKMqphxgDVdg+73M0SlYkMrrEudUnmSWHiyrMyZlZ9l2vNTkOn2/bvcjNk5Xfp+0EEA1XoV001EdEJw==" saltValue="OhUO4fswg21xcxBtcMvHvg==" spinCount="100000" sheet="1" objects="1" scenarios="1"/>
  <phoneticPr fontId="0" type="noConversion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Juni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26.4" x14ac:dyDescent="0.25">
      <c r="A4" s="52">
        <v>29</v>
      </c>
      <c r="B4" s="53" t="s">
        <v>94</v>
      </c>
      <c r="C4" s="54" t="s">
        <v>89</v>
      </c>
      <c r="D4" s="55" t="s">
        <v>16</v>
      </c>
      <c r="E4" s="42"/>
      <c r="F4" s="43"/>
    </row>
    <row r="5" spans="1:6" ht="26.4" x14ac:dyDescent="0.25">
      <c r="A5" s="56">
        <v>30</v>
      </c>
      <c r="B5" s="57" t="s">
        <v>95</v>
      </c>
      <c r="C5" s="58" t="s">
        <v>90</v>
      </c>
      <c r="D5" s="59" t="s">
        <v>16</v>
      </c>
      <c r="E5" s="44"/>
      <c r="F5" s="45"/>
    </row>
    <row r="6" spans="1:6" ht="26.4" x14ac:dyDescent="0.25">
      <c r="A6" s="56">
        <v>31</v>
      </c>
      <c r="B6" s="57" t="s">
        <v>96</v>
      </c>
      <c r="C6" s="58" t="s">
        <v>91</v>
      </c>
      <c r="D6" s="59" t="s">
        <v>18</v>
      </c>
      <c r="E6" s="44"/>
      <c r="F6" s="45"/>
    </row>
    <row r="7" spans="1:6" ht="26.4" x14ac:dyDescent="0.25">
      <c r="A7" s="56">
        <v>32</v>
      </c>
      <c r="B7" s="57" t="s">
        <v>97</v>
      </c>
      <c r="C7" s="58" t="s">
        <v>42</v>
      </c>
      <c r="D7" s="59" t="s">
        <v>15</v>
      </c>
      <c r="E7" s="36"/>
      <c r="F7" s="45"/>
    </row>
    <row r="8" spans="1:6" ht="26.4" x14ac:dyDescent="0.25">
      <c r="A8" s="56">
        <v>33</v>
      </c>
      <c r="B8" s="57" t="s">
        <v>98</v>
      </c>
      <c r="C8" s="58" t="s">
        <v>92</v>
      </c>
      <c r="D8" s="59" t="s">
        <v>16</v>
      </c>
      <c r="E8" s="44"/>
      <c r="F8" s="45"/>
    </row>
    <row r="9" spans="1:6" ht="27" thickBot="1" x14ac:dyDescent="0.3">
      <c r="A9" s="56">
        <v>34</v>
      </c>
      <c r="B9" s="58" t="s">
        <v>99</v>
      </c>
      <c r="C9" s="58" t="s">
        <v>93</v>
      </c>
      <c r="D9" s="59" t="s">
        <v>16</v>
      </c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nGrQNktIjyWjykIPFUNuerRxpn5aOCfDqn3e2rkijnshbKeFh1NAU5R3ZVwov9jS1RZEZYH9dMo0z5NtIL7Svw==" saltValue="yE1TKqrvkfJUwmr75aHheg==" spinCount="100000" sheet="1" objects="1" scenarios="1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Juli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26.4" x14ac:dyDescent="0.25">
      <c r="A4" s="52">
        <v>35</v>
      </c>
      <c r="B4" s="53" t="s">
        <v>119</v>
      </c>
      <c r="C4" s="54" t="s">
        <v>100</v>
      </c>
      <c r="D4" s="55" t="s">
        <v>16</v>
      </c>
      <c r="E4" s="42"/>
      <c r="F4" s="43"/>
    </row>
    <row r="5" spans="1:6" ht="26.4" x14ac:dyDescent="0.25">
      <c r="A5" s="56">
        <v>36</v>
      </c>
      <c r="B5" s="57" t="s">
        <v>120</v>
      </c>
      <c r="C5" s="58" t="s">
        <v>101</v>
      </c>
      <c r="D5" s="59" t="s">
        <v>16</v>
      </c>
      <c r="E5" s="44"/>
      <c r="F5" s="45"/>
    </row>
    <row r="6" spans="1:6" ht="26.4" x14ac:dyDescent="0.25">
      <c r="A6" s="56">
        <v>37</v>
      </c>
      <c r="B6" s="57" t="s">
        <v>121</v>
      </c>
      <c r="C6" s="58" t="s">
        <v>162</v>
      </c>
      <c r="D6" s="59" t="s">
        <v>17</v>
      </c>
      <c r="E6" s="44"/>
      <c r="F6" s="45"/>
    </row>
    <row r="7" spans="1:6" ht="27" thickBot="1" x14ac:dyDescent="0.3">
      <c r="A7" s="56">
        <v>38</v>
      </c>
      <c r="B7" s="57" t="s">
        <v>122</v>
      </c>
      <c r="C7" s="58" t="s">
        <v>102</v>
      </c>
      <c r="D7" s="59" t="s">
        <v>16</v>
      </c>
      <c r="E7" s="44"/>
      <c r="F7" s="45"/>
    </row>
    <row r="8" spans="1:6" ht="15" hidden="1" x14ac:dyDescent="0.25">
      <c r="A8" s="56"/>
      <c r="B8" s="57"/>
      <c r="C8" s="58"/>
      <c r="D8" s="59"/>
      <c r="E8" s="44"/>
      <c r="F8" s="45"/>
    </row>
    <row r="9" spans="1:6" ht="15" hidden="1" x14ac:dyDescent="0.25">
      <c r="A9" s="56"/>
      <c r="B9" s="58"/>
      <c r="C9" s="58"/>
      <c r="D9" s="59"/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rqbirO5UOITHW2oYXUvdTujGl/37SeSyzIhoxZ3aER1s4yjPuHKN3qA7fUqz3n4Qgpm9jEQLi7LipbPzoIqbmw==" saltValue="nseXZhNPxNPd1ZB/bfoR1w==" spinCount="100000" sheet="1" objects="1" scenarios="1"/>
  <phoneticPr fontId="0" type="noConversion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7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A17" sqref="A17:F17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August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33.6" x14ac:dyDescent="0.25">
      <c r="A4" s="52">
        <v>39</v>
      </c>
      <c r="B4" s="53" t="s">
        <v>123</v>
      </c>
      <c r="C4" s="54" t="s">
        <v>168</v>
      </c>
      <c r="D4" s="55" t="s">
        <v>16</v>
      </c>
      <c r="E4" s="42"/>
      <c r="F4" s="43"/>
    </row>
    <row r="5" spans="1:6" ht="26.4" x14ac:dyDescent="0.25">
      <c r="A5" s="56">
        <v>40</v>
      </c>
      <c r="B5" s="57" t="s">
        <v>124</v>
      </c>
      <c r="C5" s="58" t="s">
        <v>58</v>
      </c>
      <c r="D5" s="59" t="s">
        <v>19</v>
      </c>
      <c r="E5" s="44"/>
      <c r="F5" s="45"/>
    </row>
    <row r="6" spans="1:6" ht="26.4" x14ac:dyDescent="0.25">
      <c r="A6" s="56">
        <v>41</v>
      </c>
      <c r="B6" s="57" t="s">
        <v>125</v>
      </c>
      <c r="C6" s="58" t="s">
        <v>42</v>
      </c>
      <c r="D6" s="59" t="s">
        <v>15</v>
      </c>
      <c r="E6" s="36"/>
      <c r="F6" s="45"/>
    </row>
    <row r="7" spans="1:6" ht="26.4" x14ac:dyDescent="0.25">
      <c r="A7" s="56">
        <v>42</v>
      </c>
      <c r="B7" s="57" t="s">
        <v>126</v>
      </c>
      <c r="C7" s="58" t="s">
        <v>103</v>
      </c>
      <c r="D7" s="59" t="s">
        <v>16</v>
      </c>
      <c r="E7" s="44"/>
      <c r="F7" s="45"/>
    </row>
    <row r="8" spans="1:6" ht="27" thickBot="1" x14ac:dyDescent="0.3">
      <c r="A8" s="56">
        <v>43</v>
      </c>
      <c r="B8" s="57" t="s">
        <v>127</v>
      </c>
      <c r="C8" s="58" t="s">
        <v>104</v>
      </c>
      <c r="D8" s="59" t="s">
        <v>16</v>
      </c>
      <c r="E8" s="44"/>
      <c r="F8" s="45"/>
    </row>
    <row r="9" spans="1:6" ht="15" hidden="1" x14ac:dyDescent="0.25">
      <c r="A9" s="56"/>
      <c r="B9" s="58"/>
      <c r="C9" s="58"/>
      <c r="D9" s="59"/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  <row r="17" spans="1:6" ht="31.8" customHeight="1" x14ac:dyDescent="0.25">
      <c r="A17" s="75" t="s">
        <v>169</v>
      </c>
      <c r="B17" s="75"/>
      <c r="C17" s="75"/>
      <c r="D17" s="75"/>
      <c r="E17" s="75"/>
      <c r="F17" s="75"/>
    </row>
  </sheetData>
  <sheetProtection algorithmName="SHA-512" hashValue="cCRmh6RQjWWxFtfIGbw2qoA9gsjum7RquSNwfdAqCXvxypOvV5OUSjJHFrWCdoMXvFLXb+IZPZiKKOLuIVWKkA==" saltValue="BxMM6gsA9vd234c9axvfhw==" spinCount="100000" sheet="1" objects="1" scenarios="1"/>
  <mergeCells count="1">
    <mergeCell ref="A17:F17"/>
  </mergeCells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04.12.2024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September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52.8" x14ac:dyDescent="0.25">
      <c r="A4" s="52">
        <v>44</v>
      </c>
      <c r="B4" s="53" t="s">
        <v>128</v>
      </c>
      <c r="C4" s="54" t="s">
        <v>105</v>
      </c>
      <c r="D4" s="55" t="s">
        <v>16</v>
      </c>
      <c r="E4" s="42"/>
      <c r="F4" s="43"/>
    </row>
    <row r="5" spans="1:6" ht="26.4" x14ac:dyDescent="0.25">
      <c r="A5" s="56">
        <v>45</v>
      </c>
      <c r="B5" s="57" t="s">
        <v>129</v>
      </c>
      <c r="C5" s="58" t="s">
        <v>106</v>
      </c>
      <c r="D5" s="59" t="s">
        <v>16</v>
      </c>
      <c r="E5" s="44"/>
      <c r="F5" s="45"/>
    </row>
    <row r="6" spans="1:6" ht="26.4" x14ac:dyDescent="0.25">
      <c r="A6" s="56">
        <v>46</v>
      </c>
      <c r="B6" s="57" t="s">
        <v>130</v>
      </c>
      <c r="C6" s="58" t="s">
        <v>107</v>
      </c>
      <c r="D6" s="59" t="s">
        <v>16</v>
      </c>
      <c r="E6" s="44"/>
      <c r="F6" s="45"/>
    </row>
    <row r="7" spans="1:6" ht="27" thickBot="1" x14ac:dyDescent="0.3">
      <c r="A7" s="56">
        <v>47</v>
      </c>
      <c r="B7" s="57" t="s">
        <v>131</v>
      </c>
      <c r="C7" s="58" t="s">
        <v>163</v>
      </c>
      <c r="D7" s="59" t="s">
        <v>17</v>
      </c>
      <c r="E7" s="44"/>
      <c r="F7" s="45"/>
    </row>
    <row r="8" spans="1:6" ht="15" hidden="1" x14ac:dyDescent="0.25">
      <c r="A8" s="56"/>
      <c r="B8" s="57"/>
      <c r="C8" s="58"/>
      <c r="D8" s="59"/>
      <c r="E8" s="44"/>
      <c r="F8" s="45"/>
    </row>
    <row r="9" spans="1:6" ht="15" hidden="1" x14ac:dyDescent="0.25">
      <c r="A9" s="56"/>
      <c r="B9" s="58"/>
      <c r="C9" s="58"/>
      <c r="D9" s="59"/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5+a0Av/U/e0ycOu6eoHOhdPOVO2NgJaC3PUVhi3A9SE+4QoI0GFXOsZXgq/17AwKubqhjQ68ydSRL8+FQTJRqA==" saltValue="zBiOYFIUdIqkYhtNFBcWjw==" spinCount="100000" sheet="1" objects="1" scenarios="1"/>
  <phoneticPr fontId="0" type="noConversion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Oktober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39.6" x14ac:dyDescent="0.25">
      <c r="A4" s="52">
        <v>48</v>
      </c>
      <c r="B4" s="53" t="s">
        <v>132</v>
      </c>
      <c r="C4" s="54" t="s">
        <v>108</v>
      </c>
      <c r="D4" s="55" t="s">
        <v>16</v>
      </c>
      <c r="E4" s="42"/>
      <c r="F4" s="43"/>
    </row>
    <row r="5" spans="1:6" ht="26.4" x14ac:dyDescent="0.25">
      <c r="A5" s="56">
        <v>49</v>
      </c>
      <c r="B5" s="57" t="s">
        <v>133</v>
      </c>
      <c r="C5" s="58" t="s">
        <v>109</v>
      </c>
      <c r="D5" s="59" t="s">
        <v>16</v>
      </c>
      <c r="E5" s="44"/>
      <c r="F5" s="45"/>
    </row>
    <row r="6" spans="1:6" ht="39.6" x14ac:dyDescent="0.25">
      <c r="A6" s="56">
        <v>50</v>
      </c>
      <c r="B6" s="57" t="s">
        <v>134</v>
      </c>
      <c r="C6" s="58" t="s">
        <v>137</v>
      </c>
      <c r="D6" s="59" t="s">
        <v>16</v>
      </c>
      <c r="E6" s="44"/>
      <c r="F6" s="45"/>
    </row>
    <row r="7" spans="1:6" ht="26.4" x14ac:dyDescent="0.25">
      <c r="A7" s="56">
        <v>51</v>
      </c>
      <c r="B7" s="57" t="s">
        <v>135</v>
      </c>
      <c r="C7" s="58" t="s">
        <v>91</v>
      </c>
      <c r="D7" s="59" t="s">
        <v>18</v>
      </c>
      <c r="E7" s="44"/>
      <c r="F7" s="45"/>
    </row>
    <row r="8" spans="1:6" ht="27" thickBot="1" x14ac:dyDescent="0.3">
      <c r="A8" s="56">
        <v>52</v>
      </c>
      <c r="B8" s="57" t="s">
        <v>136</v>
      </c>
      <c r="C8" s="58" t="s">
        <v>42</v>
      </c>
      <c r="D8" s="59" t="s">
        <v>15</v>
      </c>
      <c r="E8" s="36"/>
      <c r="F8" s="45"/>
    </row>
    <row r="9" spans="1:6" ht="15" hidden="1" x14ac:dyDescent="0.25">
      <c r="A9" s="56"/>
      <c r="B9" s="58"/>
      <c r="C9" s="58"/>
      <c r="D9" s="59"/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UzVajEIBdnewBIMKvYg5qMrVc9zKF+ViGEkKTEMINYe2zNf6X2sSX4yKsOImMYt4fkWkMau2A+51XMeH/2ioKA==" saltValue="gsw0KCjGCnSn4JJJAikbYw==" spinCount="100000" sheet="1" objects="1" scenarios="1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November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26.4" x14ac:dyDescent="0.25">
      <c r="A4" s="52">
        <v>53</v>
      </c>
      <c r="B4" s="53" t="s">
        <v>138</v>
      </c>
      <c r="C4" s="54" t="s">
        <v>110</v>
      </c>
      <c r="D4" s="55" t="s">
        <v>16</v>
      </c>
      <c r="E4" s="42"/>
      <c r="F4" s="43"/>
    </row>
    <row r="5" spans="1:6" ht="52.8" x14ac:dyDescent="0.25">
      <c r="A5" s="56">
        <v>54</v>
      </c>
      <c r="B5" s="57" t="s">
        <v>139</v>
      </c>
      <c r="C5" s="58" t="s">
        <v>111</v>
      </c>
      <c r="D5" s="59" t="s">
        <v>16</v>
      </c>
      <c r="E5" s="44"/>
      <c r="F5" s="45"/>
    </row>
    <row r="6" spans="1:6" ht="39.6" x14ac:dyDescent="0.25">
      <c r="A6" s="56">
        <v>55</v>
      </c>
      <c r="B6" s="57" t="s">
        <v>140</v>
      </c>
      <c r="C6" s="58" t="s">
        <v>112</v>
      </c>
      <c r="D6" s="59" t="s">
        <v>16</v>
      </c>
      <c r="E6" s="44"/>
      <c r="F6" s="45"/>
    </row>
    <row r="7" spans="1:6" ht="26.4" x14ac:dyDescent="0.25">
      <c r="A7" s="56">
        <v>56</v>
      </c>
      <c r="B7" s="57" t="s">
        <v>141</v>
      </c>
      <c r="C7" s="58" t="s">
        <v>164</v>
      </c>
      <c r="D7" s="59" t="s">
        <v>17</v>
      </c>
      <c r="E7" s="44"/>
      <c r="F7" s="45"/>
    </row>
    <row r="8" spans="1:6" ht="26.4" x14ac:dyDescent="0.25">
      <c r="A8" s="56">
        <v>57</v>
      </c>
      <c r="B8" s="57" t="s">
        <v>142</v>
      </c>
      <c r="C8" s="58" t="s">
        <v>113</v>
      </c>
      <c r="D8" s="59" t="s">
        <v>16</v>
      </c>
      <c r="E8" s="44"/>
      <c r="F8" s="45"/>
    </row>
    <row r="9" spans="1:6" ht="53.4" thickBot="1" x14ac:dyDescent="0.3">
      <c r="A9" s="56">
        <v>58</v>
      </c>
      <c r="B9" s="58" t="s">
        <v>143</v>
      </c>
      <c r="C9" s="58" t="s">
        <v>144</v>
      </c>
      <c r="D9" s="59" t="s">
        <v>16</v>
      </c>
      <c r="E9" s="44"/>
      <c r="F9" s="45"/>
    </row>
    <row r="10" spans="1:6" ht="15" hidden="1" x14ac:dyDescent="0.25">
      <c r="A10" s="56"/>
      <c r="B10" s="58"/>
      <c r="C10" s="58"/>
      <c r="D10" s="59"/>
      <c r="E10" s="44"/>
      <c r="F10" s="45"/>
    </row>
    <row r="11" spans="1:6" ht="15" hidden="1" x14ac:dyDescent="0.25">
      <c r="A11" s="56"/>
      <c r="B11" s="58"/>
      <c r="C11" s="58"/>
      <c r="D11" s="59"/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6CcKzWy2LuDz7Bxw1318AMktjG/qbnjOb5XM8DxHiIhu0OFrmZUc9YBl3QKGJkEJz2DfONcvcFU2XKcxy3QDUA==" saltValue="vTasSzyI2fDKVRgr8FgVpg==" spinCount="100000" sheet="1" objects="1" scenarios="1"/>
  <phoneticPr fontId="0" type="noConversion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6"/>
  <sheetViews>
    <sheetView zoomScale="125" zoomScaleNormal="125" workbookViewId="0">
      <pane xSplit="4" ySplit="3" topLeftCell="E4" activePane="bottomRight" state="frozen"/>
      <selection activeCell="E4" sqref="E4"/>
      <selection pane="topRight" activeCell="E4" sqref="E4"/>
      <selection pane="bottomLeft" activeCell="E4" sqref="E4"/>
      <selection pane="bottomRight" activeCell="E4" sqref="E4"/>
    </sheetView>
  </sheetViews>
  <sheetFormatPr baseColWidth="10" defaultColWidth="10.6640625" defaultRowHeight="13.2" x14ac:dyDescent="0.25"/>
  <cols>
    <col min="1" max="1" width="5.6640625" style="1" customWidth="1"/>
    <col min="2" max="2" width="20" style="24" bestFit="1" customWidth="1"/>
    <col min="3" max="3" width="40.6640625" style="11" customWidth="1"/>
    <col min="4" max="4" width="5.6640625" style="11" customWidth="1"/>
    <col min="5" max="6" width="12.6640625" style="1" customWidth="1"/>
    <col min="7" max="16384" width="10.6640625" style="1"/>
  </cols>
  <sheetData>
    <row r="1" spans="1:6" ht="30" customHeight="1" x14ac:dyDescent="0.25">
      <c r="A1" s="31" t="str">
        <f ca="1">"Kollekte für den Monat "&amp;MID(CELL("Dateiname",$A$1),FIND("]",CELL("Dateiname",$A$1))+1,31)&amp;" "&amp;Eingabeblatt!B4</f>
        <v>Kollekte für den Monat Dezember 2025</v>
      </c>
    </row>
    <row r="2" spans="1:6" ht="39.9" customHeight="1" thickBot="1" x14ac:dyDescent="0.3">
      <c r="A2" s="33" t="str">
        <f>Eingabeblatt!B2</f>
        <v>Rechtsträger</v>
      </c>
      <c r="F2" s="34" t="str">
        <f>"RT "&amp;Eingabeblatt!B3</f>
        <v>RT Nummer</v>
      </c>
    </row>
    <row r="3" spans="1:6" ht="27.9" customHeight="1" thickBot="1" x14ac:dyDescent="0.3">
      <c r="A3" s="48" t="s">
        <v>22</v>
      </c>
      <c r="B3" s="49" t="s">
        <v>29</v>
      </c>
      <c r="C3" s="49" t="s">
        <v>30</v>
      </c>
      <c r="D3" s="22" t="s">
        <v>21</v>
      </c>
      <c r="E3" s="50" t="s">
        <v>23</v>
      </c>
      <c r="F3" s="51" t="s">
        <v>24</v>
      </c>
    </row>
    <row r="4" spans="1:6" ht="26.4" x14ac:dyDescent="0.25">
      <c r="A4" s="52">
        <v>59</v>
      </c>
      <c r="B4" s="53" t="s">
        <v>145</v>
      </c>
      <c r="C4" s="54" t="s">
        <v>165</v>
      </c>
      <c r="D4" s="55" t="s">
        <v>17</v>
      </c>
      <c r="E4" s="42"/>
      <c r="F4" s="43"/>
    </row>
    <row r="5" spans="1:6" ht="26.4" x14ac:dyDescent="0.25">
      <c r="A5" s="56">
        <v>60</v>
      </c>
      <c r="B5" s="57" t="s">
        <v>146</v>
      </c>
      <c r="C5" s="58" t="s">
        <v>114</v>
      </c>
      <c r="D5" s="59" t="s">
        <v>16</v>
      </c>
      <c r="E5" s="44"/>
      <c r="F5" s="45"/>
    </row>
    <row r="6" spans="1:6" ht="26.4" x14ac:dyDescent="0.25">
      <c r="A6" s="56">
        <v>61</v>
      </c>
      <c r="B6" s="57" t="s">
        <v>147</v>
      </c>
      <c r="C6" s="58" t="s">
        <v>115</v>
      </c>
      <c r="D6" s="59" t="s">
        <v>16</v>
      </c>
      <c r="E6" s="44"/>
      <c r="F6" s="45"/>
    </row>
    <row r="7" spans="1:6" ht="26.4" x14ac:dyDescent="0.25">
      <c r="A7" s="56">
        <v>62</v>
      </c>
      <c r="B7" s="57" t="s">
        <v>148</v>
      </c>
      <c r="C7" s="58" t="s">
        <v>116</v>
      </c>
      <c r="D7" s="59" t="s">
        <v>16</v>
      </c>
      <c r="E7" s="44"/>
      <c r="F7" s="45"/>
    </row>
    <row r="8" spans="1:6" ht="26.4" x14ac:dyDescent="0.25">
      <c r="A8" s="56">
        <v>63</v>
      </c>
      <c r="B8" s="57" t="s">
        <v>149</v>
      </c>
      <c r="C8" s="58" t="s">
        <v>42</v>
      </c>
      <c r="D8" s="59" t="s">
        <v>15</v>
      </c>
      <c r="E8" s="36"/>
      <c r="F8" s="45"/>
    </row>
    <row r="9" spans="1:6" ht="39.6" x14ac:dyDescent="0.25">
      <c r="A9" s="56">
        <v>64</v>
      </c>
      <c r="B9" s="58" t="s">
        <v>150</v>
      </c>
      <c r="C9" s="58" t="s">
        <v>117</v>
      </c>
      <c r="D9" s="59" t="s">
        <v>16</v>
      </c>
      <c r="E9" s="44"/>
      <c r="F9" s="45"/>
    </row>
    <row r="10" spans="1:6" ht="26.4" x14ac:dyDescent="0.25">
      <c r="A10" s="56">
        <v>65</v>
      </c>
      <c r="B10" s="58" t="s">
        <v>151</v>
      </c>
      <c r="C10" s="58" t="s">
        <v>58</v>
      </c>
      <c r="D10" s="59" t="s">
        <v>19</v>
      </c>
      <c r="E10" s="44"/>
      <c r="F10" s="45"/>
    </row>
    <row r="11" spans="1:6" ht="27" thickBot="1" x14ac:dyDescent="0.3">
      <c r="A11" s="56">
        <v>66</v>
      </c>
      <c r="B11" s="58" t="s">
        <v>152</v>
      </c>
      <c r="C11" s="58" t="s">
        <v>118</v>
      </c>
      <c r="D11" s="59" t="s">
        <v>16</v>
      </c>
      <c r="E11" s="44"/>
      <c r="F11" s="45"/>
    </row>
    <row r="12" spans="1:6" ht="15" hidden="1" x14ac:dyDescent="0.25">
      <c r="A12" s="56"/>
      <c r="B12" s="58"/>
      <c r="C12" s="58"/>
      <c r="D12" s="59"/>
      <c r="E12" s="44"/>
      <c r="F12" s="45"/>
    </row>
    <row r="13" spans="1:6" ht="15" hidden="1" x14ac:dyDescent="0.25">
      <c r="A13" s="56"/>
      <c r="B13" s="58"/>
      <c r="C13" s="58"/>
      <c r="D13" s="59"/>
      <c r="E13" s="44"/>
      <c r="F13" s="45"/>
    </row>
    <row r="14" spans="1:6" ht="15" hidden="1" x14ac:dyDescent="0.25">
      <c r="A14" s="56"/>
      <c r="B14" s="58"/>
      <c r="C14" s="58"/>
      <c r="D14" s="59"/>
      <c r="E14" s="44"/>
      <c r="F14" s="45"/>
    </row>
    <row r="15" spans="1:6" ht="15.6" hidden="1" thickBot="1" x14ac:dyDescent="0.3">
      <c r="A15" s="60"/>
      <c r="B15" s="61"/>
      <c r="C15" s="61"/>
      <c r="D15" s="62"/>
      <c r="E15" s="46"/>
      <c r="F15" s="47"/>
    </row>
    <row r="16" spans="1:6" ht="30" customHeight="1" thickBot="1" x14ac:dyDescent="0.3">
      <c r="A16" s="63" t="str">
        <f>Januar!A16</f>
        <v>Lfd. Nr. gemäß Kollektenplan der EKBO (Amtsblatt Nr. 6/2024, S. 165 - 168)</v>
      </c>
      <c r="B16" s="64"/>
      <c r="C16" s="65"/>
      <c r="D16" s="66" t="s">
        <v>25</v>
      </c>
      <c r="E16" s="67">
        <f>ROUND(SUM(E4:E15),2)</f>
        <v>0</v>
      </c>
      <c r="F16" s="68">
        <f>ROUND(SUM(F4:F15),2)</f>
        <v>0</v>
      </c>
    </row>
  </sheetData>
  <sheetProtection algorithmName="SHA-512" hashValue="MMzoGx8hegJCu5Ye0kvBlhQYNvvQ7mA1KAortBZ3V+gVq5q4Wd6R34TcMRHbA3015XV46NgjvNDmo7D9UYldZA==" saltValue="B8T2nHikndbiEV1jJBDKug==" spinCount="100000" sheet="1" objects="1" scenarios="1"/>
  <pageMargins left="0.78740157480314965" right="0.39370078740157483" top="0.59055118110236227" bottom="0.59055118110236227" header="0.31496062992125984" footer="0.31496062992125984"/>
  <pageSetup paperSize="9" scale="94" fitToHeight="0" orientation="portrait" r:id="rId1"/>
  <headerFooter alignWithMargins="0">
    <oddFooter>&amp;CDruck: &amp;D&amp;R&amp;8Bearbeiter: D. Zischank, Stand: 03.12.2024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E17"/>
  <sheetViews>
    <sheetView zoomScaleNormal="100" workbookViewId="0">
      <pane ySplit="3" topLeftCell="A4" activePane="bottomLeft" state="frozen"/>
      <selection sqref="A1:XFD1048576"/>
      <selection pane="bottomLeft" activeCell="A5" sqref="A5"/>
    </sheetView>
  </sheetViews>
  <sheetFormatPr baseColWidth="10" defaultColWidth="10.6640625" defaultRowHeight="13.2" x14ac:dyDescent="0.25"/>
  <cols>
    <col min="1" max="1" width="11" style="10" bestFit="1" customWidth="1"/>
    <col min="2" max="2" width="10.6640625" style="10" customWidth="1"/>
    <col min="3" max="4" width="15.6640625" style="1" customWidth="1"/>
    <col min="5" max="16384" width="10.6640625" style="1"/>
  </cols>
  <sheetData>
    <row r="1" spans="1:5" ht="30" customHeight="1" x14ac:dyDescent="0.25">
      <c r="A1" s="31" t="str">
        <f ca="1">"Kollekten: "&amp;MID(CELL("Dateiname",$A$1),FIND("]",CELL("Dateiname",$A$1))+1,31)&amp;" "&amp;Eingabeblatt!B4</f>
        <v>Kollekten: Summen 2025</v>
      </c>
      <c r="C1" s="24"/>
      <c r="D1" s="11"/>
    </row>
    <row r="2" spans="1:5" ht="39.9" customHeight="1" thickBot="1" x14ac:dyDescent="0.3">
      <c r="A2" s="33" t="str">
        <f>"Kirchengemeinde "&amp;Eingabeblatt!B2</f>
        <v>Kirchengemeinde Rechtsträger</v>
      </c>
      <c r="C2" s="24"/>
      <c r="D2" s="34" t="str">
        <f>"RT "&amp;Eingabeblatt!B3</f>
        <v>RT Nummer</v>
      </c>
    </row>
    <row r="3" spans="1:5" ht="27.9" customHeight="1" thickBot="1" x14ac:dyDescent="0.3">
      <c r="A3" s="4" t="s">
        <v>2</v>
      </c>
      <c r="B3" s="22" t="s">
        <v>20</v>
      </c>
      <c r="C3" s="2" t="s">
        <v>0</v>
      </c>
      <c r="D3" s="3" t="s">
        <v>1</v>
      </c>
    </row>
    <row r="4" spans="1:5" ht="27.9" customHeight="1" x14ac:dyDescent="0.25">
      <c r="A4" s="5" t="s">
        <v>3</v>
      </c>
      <c r="B4" s="26" t="str">
        <f>MIN(Januar!$A$4:$A$15)&amp;" - "&amp;MAX(Januar!$A$4:$A$15)</f>
        <v>1 - 6</v>
      </c>
      <c r="C4" s="12">
        <f>Januar!$E$16</f>
        <v>0</v>
      </c>
      <c r="D4" s="13">
        <f>Januar!$F$16</f>
        <v>0</v>
      </c>
    </row>
    <row r="5" spans="1:5" ht="27.9" customHeight="1" x14ac:dyDescent="0.25">
      <c r="A5" s="6" t="s">
        <v>4</v>
      </c>
      <c r="B5" s="27" t="str">
        <f>MIN(Februar!$A$4:$A$15)&amp;" - "&amp;MAX(Februar!$A$4:$A$15)</f>
        <v>7 - 10</v>
      </c>
      <c r="C5" s="14">
        <f>Februar!$E$16</f>
        <v>0</v>
      </c>
      <c r="D5" s="15">
        <f>Februar!$F$16</f>
        <v>0</v>
      </c>
    </row>
    <row r="6" spans="1:5" ht="27.9" customHeight="1" x14ac:dyDescent="0.25">
      <c r="A6" s="7" t="s">
        <v>5</v>
      </c>
      <c r="B6" s="28" t="str">
        <f>MIN(März!$A$4:$A$15)&amp;" - "&amp;MAX(März!$A$4:$A$15)</f>
        <v>11 - 16</v>
      </c>
      <c r="C6" s="14">
        <f>März!$E$16</f>
        <v>0</v>
      </c>
      <c r="D6" s="15">
        <f>März!$F$16</f>
        <v>0</v>
      </c>
    </row>
    <row r="7" spans="1:5" ht="27.9" customHeight="1" x14ac:dyDescent="0.25">
      <c r="A7" s="6" t="s">
        <v>6</v>
      </c>
      <c r="B7" s="27" t="str">
        <f>MIN(April!$A$4:$A$15)&amp;" - "&amp;MAX(April!$A$4:$A$15)</f>
        <v>17 - 23</v>
      </c>
      <c r="C7" s="14">
        <f>April!$E$16</f>
        <v>0</v>
      </c>
      <c r="D7" s="15">
        <f>April!$F$16</f>
        <v>0</v>
      </c>
    </row>
    <row r="8" spans="1:5" ht="27.9" customHeight="1" x14ac:dyDescent="0.25">
      <c r="A8" s="6" t="s">
        <v>7</v>
      </c>
      <c r="B8" s="27" t="str">
        <f>MIN(Mai!$A$4:$A$15)&amp;" - "&amp;MAX(Mai!$A$4:$A$15)</f>
        <v>24 - 28</v>
      </c>
      <c r="C8" s="16">
        <f>Mai!$E$16</f>
        <v>0</v>
      </c>
      <c r="D8" s="17">
        <f>Mai!$F$16</f>
        <v>0</v>
      </c>
    </row>
    <row r="9" spans="1:5" ht="27.9" customHeight="1" x14ac:dyDescent="0.25">
      <c r="A9" s="6" t="s">
        <v>8</v>
      </c>
      <c r="B9" s="27" t="str">
        <f>MIN(Juni!$A$4:$A$15)&amp;" - "&amp;MAX(Juni!$A$4:$A$15)</f>
        <v>29 - 34</v>
      </c>
      <c r="C9" s="14">
        <f>Juni!$E$16</f>
        <v>0</v>
      </c>
      <c r="D9" s="15">
        <f>Juni!$F$16</f>
        <v>0</v>
      </c>
    </row>
    <row r="10" spans="1:5" ht="27.9" customHeight="1" x14ac:dyDescent="0.25">
      <c r="A10" s="7" t="s">
        <v>9</v>
      </c>
      <c r="B10" s="28" t="str">
        <f>MIN(Juli!$A$4:$A$15)&amp;" - "&amp;MAX(Juli!$A$4:$A$15)</f>
        <v>35 - 38</v>
      </c>
      <c r="C10" s="14">
        <f>Juli!$E$16</f>
        <v>0</v>
      </c>
      <c r="D10" s="15">
        <f>Juli!$F$16</f>
        <v>0</v>
      </c>
    </row>
    <row r="11" spans="1:5" ht="27.9" customHeight="1" x14ac:dyDescent="0.25">
      <c r="A11" s="7" t="s">
        <v>10</v>
      </c>
      <c r="B11" s="28" t="str">
        <f>MIN(August!$A$4:$A$15)&amp;" - "&amp;MAX(August!$A$4:$A$15)</f>
        <v>39 - 43</v>
      </c>
      <c r="C11" s="14">
        <f>August!$E$16</f>
        <v>0</v>
      </c>
      <c r="D11" s="15">
        <f>August!$F$16</f>
        <v>0</v>
      </c>
    </row>
    <row r="12" spans="1:5" ht="27.9" customHeight="1" x14ac:dyDescent="0.25">
      <c r="A12" s="7" t="s">
        <v>11</v>
      </c>
      <c r="B12" s="28" t="str">
        <f>MIN(September!$A$4:$A$15)&amp;" - "&amp;MAX(September!$A$4:$A$15)</f>
        <v>44 - 47</v>
      </c>
      <c r="C12" s="14">
        <f>September!$E$16</f>
        <v>0</v>
      </c>
      <c r="D12" s="15">
        <f>September!$F$16</f>
        <v>0</v>
      </c>
    </row>
    <row r="13" spans="1:5" ht="27.9" customHeight="1" x14ac:dyDescent="0.25">
      <c r="A13" s="7" t="s">
        <v>12</v>
      </c>
      <c r="B13" s="28" t="str">
        <f>MIN(Oktober!$A$4:$A$15)&amp;" - "&amp;MAX(Oktober!$A$4:$A$15)</f>
        <v>48 - 52</v>
      </c>
      <c r="C13" s="16">
        <f>Oktober!$E$16</f>
        <v>0</v>
      </c>
      <c r="D13" s="17">
        <f>Oktober!$F$16</f>
        <v>0</v>
      </c>
    </row>
    <row r="14" spans="1:5" ht="27.9" customHeight="1" x14ac:dyDescent="0.25">
      <c r="A14" s="25" t="s">
        <v>13</v>
      </c>
      <c r="B14" s="29" t="str">
        <f>MIN(November!$A$4:$A$15)&amp;" - "&amp;MAX(November!$A$4:$A$15)</f>
        <v>53 - 58</v>
      </c>
      <c r="C14" s="14">
        <f>November!$E$16</f>
        <v>0</v>
      </c>
      <c r="D14" s="15">
        <f>November!$F$16</f>
        <v>0</v>
      </c>
      <c r="E14" s="72"/>
    </row>
    <row r="15" spans="1:5" ht="27.9" customHeight="1" thickBot="1" x14ac:dyDescent="0.3">
      <c r="A15" s="8" t="s">
        <v>14</v>
      </c>
      <c r="B15" s="30" t="str">
        <f>MIN(Dezember!$A$4:$A$15)&amp;" - "&amp;MAX(Dezember!$A$4:$A$15)</f>
        <v>59 - 66</v>
      </c>
      <c r="C15" s="18">
        <f>Dezember!$E$16</f>
        <v>0</v>
      </c>
      <c r="D15" s="19">
        <f>Dezember!$F$16</f>
        <v>0</v>
      </c>
      <c r="E15" s="72"/>
    </row>
    <row r="16" spans="1:5" ht="27.9" customHeight="1" thickBot="1" x14ac:dyDescent="0.3">
      <c r="A16" s="73"/>
      <c r="B16" s="9"/>
      <c r="C16" s="20">
        <f>ROUND(SUM(C4:C15),2)</f>
        <v>0</v>
      </c>
      <c r="D16" s="21">
        <f>ROUND(SUM(D4:D15),2)</f>
        <v>0</v>
      </c>
    </row>
    <row r="17" spans="1:3" x14ac:dyDescent="0.25">
      <c r="A17" s="74" t="str">
        <f>Januar!A16</f>
        <v>Lfd. Nr. gemäß Kollektenplan der EKBO (Amtsblatt Nr. 6/2024, S. 165 - 168)</v>
      </c>
      <c r="C17" s="23"/>
    </row>
  </sheetData>
  <sheetProtection algorithmName="SHA-512" hashValue="f4n0oSsNvEW9kb62bZaoJyRGyWNnJs1YBJPp+HPnllhwXWMahFca5gRn+AtWAGqYrP9gb3xeaR0oJ4dOchfGGw==" saltValue="2Dl6EhT6dvsCXrZtL9zCcw==" spinCount="100000" sheet="1" objects="1" scenarios="1"/>
  <pageMargins left="0.78740157480314965" right="0.39370078740157483" top="0.59055118110236227" bottom="0.59055118110236227" header="0.31496062992125984" footer="0.31496062992125984"/>
  <pageSetup paperSize="9" fitToHeight="0" orientation="portrait" r:id="rId1"/>
  <headerFooter alignWithMargins="0">
    <oddFooter>&amp;CDruck: &amp;D&amp;R&amp;8Bearbeiter: D. Zischank, Stand: 03.12.2024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</vt:i4>
      </vt:variant>
    </vt:vector>
  </HeadingPairs>
  <TitlesOfParts>
    <vt:vector size="19" baseType="lpstr">
      <vt:lpstr>Eingabeblatt</vt:lpstr>
      <vt:lpstr>Arbeiten-Vorlage</vt:lpstr>
      <vt:lpstr>Prüfungen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Summen</vt:lpstr>
      <vt:lpstr>April!Druckbereich</vt:lpstr>
      <vt:lpstr>Juni!Druckbereich</vt:lpstr>
      <vt:lpstr>Oktober!Druckbereich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</dc:creator>
  <cp:lastModifiedBy>Dietmar Zischank</cp:lastModifiedBy>
  <cp:lastPrinted>2024-12-05T09:22:26Z</cp:lastPrinted>
  <dcterms:created xsi:type="dcterms:W3CDTF">2012-01-11T10:10:06Z</dcterms:created>
  <dcterms:modified xsi:type="dcterms:W3CDTF">2024-12-05T09:39:44Z</dcterms:modified>
</cp:coreProperties>
</file>